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Tony\Documents\Lions\Conventions\"/>
    </mc:Choice>
  </mc:AlternateContent>
  <xr:revisionPtr revIDLastSave="0" documentId="13_ncr:1_{0A5F3108-2B89-4B51-B664-108BA3A82123}" xr6:coauthVersionLast="31" xr6:coauthVersionMax="31" xr10:uidLastSave="{00000000-0000-0000-0000-000000000000}"/>
  <bookViews>
    <workbookView xWindow="0" yWindow="0" windowWidth="21600" windowHeight="9510" activeTab="1" xr2:uid="{00000000-000D-0000-FFFF-FFFF00000000}"/>
  </bookViews>
  <sheets>
    <sheet name="Hotel" sheetId="1" r:id="rId1"/>
    <sheet name="Conv Budget" sheetId="2" r:id="rId2"/>
    <sheet name="Club Summary" sheetId="3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B26" i="2"/>
  <c r="C10" i="2"/>
  <c r="C28" i="2" s="1"/>
  <c r="B10" i="2"/>
  <c r="B28" i="2" l="1"/>
  <c r="B33" i="3"/>
  <c r="C33" i="3"/>
  <c r="D33" i="3"/>
  <c r="E33" i="3"/>
  <c r="F33" i="3" l="1"/>
  <c r="K4" i="2"/>
  <c r="Q5" i="2"/>
  <c r="Q6" i="2"/>
  <c r="Q7" i="2"/>
  <c r="Q4" i="2"/>
  <c r="Q3" i="2"/>
  <c r="J11" i="2"/>
  <c r="Q10" i="2" l="1"/>
  <c r="D26" i="2"/>
  <c r="F26" i="2"/>
  <c r="G26" i="2"/>
  <c r="E26" i="2"/>
  <c r="D10" i="2" l="1"/>
  <c r="D28" i="2" s="1"/>
  <c r="E10" i="2"/>
  <c r="G10" i="2"/>
  <c r="G28" i="2" s="1"/>
  <c r="F10" i="2"/>
  <c r="F28" i="2" s="1"/>
  <c r="E28" i="2" l="1"/>
  <c r="B3" i="1"/>
  <c r="B4" i="1"/>
  <c r="B5" i="1"/>
  <c r="B2" i="1"/>
  <c r="C6" i="1"/>
  <c r="B6" i="1" l="1"/>
  <c r="B7" i="1" s="1"/>
  <c r="C8" i="1" s="1"/>
  <c r="O4" i="2"/>
  <c r="K5" i="2"/>
  <c r="O5" i="2" s="1"/>
  <c r="K6" i="2"/>
  <c r="O6" i="2" s="1"/>
  <c r="K7" i="2"/>
  <c r="J8" i="2"/>
  <c r="J9" i="2" s="1"/>
  <c r="C7" i="1" l="1"/>
  <c r="C12" i="1"/>
  <c r="C13" i="1" s="1"/>
  <c r="K8" i="2"/>
  <c r="O7" i="2"/>
  <c r="O10" i="2" s="1"/>
  <c r="K10" i="2"/>
  <c r="K9" i="2" l="1"/>
  <c r="K11" i="2"/>
  <c r="K14" i="2" l="1"/>
  <c r="K15" i="2" s="1"/>
</calcChain>
</file>

<file path=xl/sharedStrings.xml><?xml version="1.0" encoding="utf-8"?>
<sst xmlns="http://schemas.openxmlformats.org/spreadsheetml/2006/main" count="109" uniqueCount="84">
  <si>
    <t>Friday Evening</t>
  </si>
  <si>
    <t>Breakfast Buffet</t>
  </si>
  <si>
    <t>Saturday Breakfast</t>
  </si>
  <si>
    <t>Saturday Lunch</t>
  </si>
  <si>
    <t>Tilapia / Garlic Chicken</t>
  </si>
  <si>
    <t>Saturday Dinner</t>
  </si>
  <si>
    <t>Ribeye / Chicken Marsala</t>
  </si>
  <si>
    <t>Trail Ride Buffet</t>
  </si>
  <si>
    <t>F&amp;B Minimum Reqd</t>
  </si>
  <si>
    <t>Min Guests Reqd</t>
  </si>
  <si>
    <t>w S Chg 24%</t>
  </si>
  <si>
    <t>F&amp;B Cost/Guest</t>
  </si>
  <si>
    <t>Food Budget</t>
  </si>
  <si>
    <t>Buffet Attendants Fri Ev</t>
  </si>
  <si>
    <t>? Incl in food cost</t>
  </si>
  <si>
    <t>Hotel F &amp; B</t>
  </si>
  <si>
    <t>Buffet Attendants Bfast</t>
  </si>
  <si>
    <t>Total F &amp; B</t>
  </si>
  <si>
    <t>per guest</t>
  </si>
  <si>
    <t>INCOME</t>
  </si>
  <si>
    <t>Booklet Ads</t>
  </si>
  <si>
    <t>Dues Conv Fund</t>
  </si>
  <si>
    <t>Actual</t>
  </si>
  <si>
    <t>Budget</t>
  </si>
  <si>
    <t>Registration</t>
  </si>
  <si>
    <t>PDG Association</t>
  </si>
  <si>
    <t>TOTAL INCOME</t>
  </si>
  <si>
    <t>EXPENSES</t>
  </si>
  <si>
    <t>Special Donation</t>
  </si>
  <si>
    <t>Décor/Flowers</t>
  </si>
  <si>
    <t>Printing</t>
  </si>
  <si>
    <t>Audio Visual</t>
  </si>
  <si>
    <t>CC Fees</t>
  </si>
  <si>
    <t>Entertainment</t>
  </si>
  <si>
    <t>F &amp; B</t>
  </si>
  <si>
    <t>Mailing/Postage</t>
  </si>
  <si>
    <t>Program Booklet</t>
  </si>
  <si>
    <t>Speaker</t>
  </si>
  <si>
    <t>Venue</t>
  </si>
  <si>
    <t>TOTAL EXPENSES</t>
  </si>
  <si>
    <t>NET INCOME / (LOSS)</t>
  </si>
  <si>
    <t>Based on 140 delegates</t>
  </si>
  <si>
    <t>Hospitality Rooms</t>
  </si>
  <si>
    <t>Contingency</t>
  </si>
  <si>
    <t>Club</t>
  </si>
  <si>
    <t>Full</t>
  </si>
  <si>
    <t>Friday</t>
  </si>
  <si>
    <t>Bfast</t>
  </si>
  <si>
    <t>Lunch</t>
  </si>
  <si>
    <t>Banquet</t>
  </si>
  <si>
    <t>Alief</t>
  </si>
  <si>
    <t>Baytown</t>
  </si>
  <si>
    <t>Brookshire-Pattison</t>
  </si>
  <si>
    <t>Conroe Noon</t>
  </si>
  <si>
    <t>Crosby</t>
  </si>
  <si>
    <t>Cut and Shoot</t>
  </si>
  <si>
    <t>Hempstead</t>
  </si>
  <si>
    <t>Houston Aldine Spring</t>
  </si>
  <si>
    <t>Houston CyFair</t>
  </si>
  <si>
    <t>Houston Heights</t>
  </si>
  <si>
    <t>Houston Millenium</t>
  </si>
  <si>
    <t>Houston Northwest</t>
  </si>
  <si>
    <t>Houston Royal Oaks</t>
  </si>
  <si>
    <t>Houston Spring Branch</t>
  </si>
  <si>
    <t>Houston Westbury</t>
  </si>
  <si>
    <t>Humble</t>
  </si>
  <si>
    <t>Humble Noon</t>
  </si>
  <si>
    <t>Huntsville</t>
  </si>
  <si>
    <t>Katy</t>
  </si>
  <si>
    <t>Klein</t>
  </si>
  <si>
    <t>Liberty</t>
  </si>
  <si>
    <t>Magnolia</t>
  </si>
  <si>
    <t>The Woodlands</t>
  </si>
  <si>
    <t>Tomball</t>
  </si>
  <si>
    <t>Montgomery</t>
  </si>
  <si>
    <t>Dayton Noon</t>
  </si>
  <si>
    <t>Houston Sports</t>
  </si>
  <si>
    <t>Cinco Ranch</t>
  </si>
  <si>
    <t>Huffman</t>
  </si>
  <si>
    <t>Huffman Leos</t>
  </si>
  <si>
    <t>To Pay Hotel</t>
  </si>
  <si>
    <t>Collected</t>
  </si>
  <si>
    <t>Houston Lady</t>
  </si>
  <si>
    <t>Hospitality Suites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</si>
</sst>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4" fontId="0" fillId="0" borderId="0" xfId="0" applyNumberFormat="1"/>
    <xf numFmtId="0" fontId="1" fillId="0" borderId="0" xfId="0" applyFont="1"/>
    <xf numFmtId="0" fontId="0" fillId="0" borderId="1" xfId="0" applyBorder="1"/>
    <xf numFmtId="44" fontId="0" fillId="0" borderId="1" xfId="0" applyNumberFormat="1" applyBorder="1"/>
    <xf numFmtId="44" fontId="1" fillId="0" borderId="1" xfId="0" applyNumberFormat="1" applyFont="1" applyBorder="1"/>
    <xf numFmtId="44" fontId="1" fillId="0" borderId="2" xfId="0" applyNumberFormat="1" applyFont="1" applyBorder="1"/>
    <xf numFmtId="0" fontId="0" fillId="0" borderId="2" xfId="0" applyBorder="1"/>
    <xf numFmtId="37" fontId="0" fillId="0" borderId="2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0" fillId="0" borderId="0" xfId="0" applyNumberFormat="1"/>
    <xf numFmtId="164" fontId="1" fillId="0" borderId="0" xfId="0" applyNumberFormat="1" applyFont="1"/>
    <xf numFmtId="0" fontId="0" fillId="0" borderId="3" xfId="0" applyBorder="1"/>
    <xf numFmtId="44" fontId="0" fillId="0" borderId="3" xfId="0" applyNumberFormat="1" applyBorder="1"/>
    <xf numFmtId="164" fontId="0" fillId="0" borderId="1" xfId="0" applyNumberFormat="1" applyBorder="1"/>
    <xf numFmtId="37" fontId="0" fillId="0" borderId="1" xfId="0" applyNumberFormat="1" applyBorder="1"/>
    <xf numFmtId="9" fontId="0" fillId="0" borderId="1" xfId="0" applyNumberFormat="1" applyBorder="1"/>
    <xf numFmtId="164" fontId="1" fillId="0" borderId="1" xfId="0" applyNumberFormat="1" applyFont="1" applyBorder="1"/>
    <xf numFmtId="44" fontId="0" fillId="0" borderId="1" xfId="0" applyNumberFormat="1" applyFont="1" applyBorder="1"/>
    <xf numFmtId="0" fontId="0" fillId="0" borderId="0" xfId="0" applyBorder="1"/>
    <xf numFmtId="0" fontId="0" fillId="0" borderId="0" xfId="0" applyFill="1" applyBorder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workbookViewId="0">
      <selection activeCell="M13" sqref="M13"/>
    </sheetView>
  </sheetViews>
  <sheetFormatPr defaultRowHeight="15" x14ac:dyDescent="0.25"/>
  <cols>
    <col min="1" max="1" width="27.5703125" customWidth="1"/>
    <col min="2" max="2" width="11.85546875" customWidth="1"/>
    <col min="3" max="3" width="11.5703125" style="1" bestFit="1" customWidth="1"/>
    <col min="4" max="4" width="24.7109375" customWidth="1"/>
  </cols>
  <sheetData>
    <row r="1" spans="1:4" x14ac:dyDescent="0.25">
      <c r="A1" s="2" t="s">
        <v>15</v>
      </c>
      <c r="B1" s="2"/>
      <c r="C1" s="1" t="s">
        <v>10</v>
      </c>
    </row>
    <row r="2" spans="1:4" x14ac:dyDescent="0.25">
      <c r="A2" s="3" t="s">
        <v>0</v>
      </c>
      <c r="B2" s="4">
        <f>C2/124*100</f>
        <v>26</v>
      </c>
      <c r="C2" s="4">
        <v>32.24</v>
      </c>
      <c r="D2" s="3" t="s">
        <v>7</v>
      </c>
    </row>
    <row r="3" spans="1:4" x14ac:dyDescent="0.25">
      <c r="A3" s="3" t="s">
        <v>2</v>
      </c>
      <c r="B3" s="4">
        <f t="shared" ref="B3:B5" si="0">C3/124*100</f>
        <v>17</v>
      </c>
      <c r="C3" s="4">
        <v>21.08</v>
      </c>
      <c r="D3" s="3" t="s">
        <v>1</v>
      </c>
    </row>
    <row r="4" spans="1:4" x14ac:dyDescent="0.25">
      <c r="A4" s="3" t="s">
        <v>3</v>
      </c>
      <c r="B4" s="4">
        <f t="shared" si="0"/>
        <v>18</v>
      </c>
      <c r="C4" s="4">
        <v>22.32</v>
      </c>
      <c r="D4" s="3" t="s">
        <v>4</v>
      </c>
    </row>
    <row r="5" spans="1:4" x14ac:dyDescent="0.25">
      <c r="A5" s="3" t="s">
        <v>5</v>
      </c>
      <c r="B5" s="4">
        <f t="shared" si="0"/>
        <v>25</v>
      </c>
      <c r="C5" s="4">
        <v>31</v>
      </c>
      <c r="D5" s="3" t="s">
        <v>6</v>
      </c>
    </row>
    <row r="6" spans="1:4" x14ac:dyDescent="0.25">
      <c r="B6" s="6">
        <f>SUM(B2:B5)</f>
        <v>86</v>
      </c>
      <c r="C6" s="6">
        <f>SUM(C2:C5)</f>
        <v>106.64</v>
      </c>
      <c r="D6" s="3" t="s">
        <v>11</v>
      </c>
    </row>
    <row r="7" spans="1:4" x14ac:dyDescent="0.25">
      <c r="A7" s="7" t="s">
        <v>9</v>
      </c>
      <c r="B7" s="8">
        <f>B8/B6</f>
        <v>139.53488372093022</v>
      </c>
      <c r="C7" s="8">
        <f>C8/C6</f>
        <v>139.53488372093022</v>
      </c>
    </row>
    <row r="8" spans="1:4" x14ac:dyDescent="0.25">
      <c r="A8" s="3" t="s">
        <v>8</v>
      </c>
      <c r="B8" s="4">
        <v>12000</v>
      </c>
      <c r="C8" s="4">
        <f>C6*B7</f>
        <v>14880</v>
      </c>
      <c r="D8" s="3" t="s">
        <v>12</v>
      </c>
    </row>
    <row r="10" spans="1:4" x14ac:dyDescent="0.25">
      <c r="A10" s="3" t="s">
        <v>13</v>
      </c>
      <c r="B10" s="3"/>
      <c r="C10" s="4">
        <v>375</v>
      </c>
      <c r="D10" s="3" t="s">
        <v>14</v>
      </c>
    </row>
    <row r="11" spans="1:4" x14ac:dyDescent="0.25">
      <c r="A11" s="3" t="s">
        <v>16</v>
      </c>
      <c r="B11" s="3"/>
      <c r="C11" s="4">
        <v>375</v>
      </c>
      <c r="D11" s="3" t="s">
        <v>14</v>
      </c>
    </row>
    <row r="12" spans="1:4" s="2" customFormat="1" x14ac:dyDescent="0.25">
      <c r="A12" s="9" t="s">
        <v>17</v>
      </c>
      <c r="B12" s="10"/>
      <c r="C12" s="6">
        <f>SUM(C8:C11)</f>
        <v>15630</v>
      </c>
    </row>
    <row r="13" spans="1:4" x14ac:dyDescent="0.25">
      <c r="C13" s="5">
        <f>C12/C7</f>
        <v>112.015</v>
      </c>
      <c r="D13" s="10" t="s">
        <v>18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8"/>
  <sheetViews>
    <sheetView tabSelected="1" workbookViewId="0">
      <selection activeCell="B8" sqref="B8"/>
    </sheetView>
  </sheetViews>
  <sheetFormatPr defaultRowHeight="15" x14ac:dyDescent="0.25"/>
  <cols>
    <col min="1" max="1" width="19.42578125" customWidth="1"/>
    <col min="2" max="2" width="13" customWidth="1"/>
    <col min="3" max="3" width="13.7109375" customWidth="1"/>
    <col min="4" max="4" width="11.85546875" customWidth="1"/>
    <col min="5" max="7" width="11.5703125" bestFit="1" customWidth="1"/>
    <col min="8" max="8" width="4.5703125" customWidth="1"/>
    <col min="9" max="9" width="20.42578125" customWidth="1"/>
    <col min="10" max="10" width="12" customWidth="1"/>
    <col min="11" max="11" width="13.42578125" customWidth="1"/>
    <col min="13" max="13" width="12" customWidth="1"/>
    <col min="15" max="15" width="10.5703125" bestFit="1" customWidth="1"/>
    <col min="16" max="16" width="8.140625" style="11" customWidth="1"/>
    <col min="17" max="17" width="10.85546875" style="11" customWidth="1"/>
  </cols>
  <sheetData>
    <row r="1" spans="1:17" x14ac:dyDescent="0.25">
      <c r="A1" t="s">
        <v>41</v>
      </c>
    </row>
    <row r="2" spans="1:17" x14ac:dyDescent="0.25">
      <c r="A2" s="3"/>
      <c r="B2" s="3"/>
      <c r="C2" s="3"/>
      <c r="D2" s="3"/>
      <c r="E2" s="3"/>
      <c r="F2" s="3"/>
      <c r="G2" s="3"/>
      <c r="I2" s="3"/>
      <c r="J2" s="3"/>
      <c r="K2" s="3"/>
      <c r="L2" s="3"/>
      <c r="M2" s="3"/>
      <c r="N2" s="3"/>
      <c r="O2" s="3"/>
      <c r="P2" s="15"/>
      <c r="Q2" s="15" t="s">
        <v>81</v>
      </c>
    </row>
    <row r="3" spans="1:17" x14ac:dyDescent="0.25">
      <c r="A3" s="3"/>
      <c r="B3" s="24">
        <v>2018</v>
      </c>
      <c r="C3" s="24"/>
      <c r="D3" s="24">
        <v>2017</v>
      </c>
      <c r="E3" s="24"/>
      <c r="F3" s="24">
        <v>2016</v>
      </c>
      <c r="G3" s="24"/>
      <c r="I3" s="10" t="s">
        <v>15</v>
      </c>
      <c r="J3" s="10"/>
      <c r="K3" s="4" t="s">
        <v>10</v>
      </c>
      <c r="L3" s="3"/>
      <c r="M3" s="3"/>
      <c r="N3" s="3">
        <v>79</v>
      </c>
      <c r="O3" s="15" t="s">
        <v>80</v>
      </c>
      <c r="P3" s="15"/>
      <c r="Q3" s="15">
        <f>N3*100</f>
        <v>7900</v>
      </c>
    </row>
    <row r="4" spans="1:17" x14ac:dyDescent="0.25">
      <c r="A4" s="10" t="s">
        <v>19</v>
      </c>
      <c r="B4" s="23" t="s">
        <v>22</v>
      </c>
      <c r="C4" s="23" t="s">
        <v>23</v>
      </c>
      <c r="D4" s="22" t="s">
        <v>22</v>
      </c>
      <c r="E4" s="22" t="s">
        <v>23</v>
      </c>
      <c r="F4" s="22" t="s">
        <v>22</v>
      </c>
      <c r="G4" s="22" t="s">
        <v>23</v>
      </c>
      <c r="I4" s="3" t="s">
        <v>0</v>
      </c>
      <c r="J4" s="4">
        <v>26</v>
      </c>
      <c r="K4" s="4">
        <f>J4*1.24</f>
        <v>32.24</v>
      </c>
      <c r="L4" s="3" t="s">
        <v>7</v>
      </c>
      <c r="M4" s="3"/>
      <c r="N4" s="3">
        <v>80</v>
      </c>
      <c r="O4" s="4">
        <f>N4*K4</f>
        <v>2579.2000000000003</v>
      </c>
      <c r="P4" s="15">
        <v>38.840000000000003</v>
      </c>
      <c r="Q4" s="15">
        <f>(N4-58)*P4</f>
        <v>854.48</v>
      </c>
    </row>
    <row r="5" spans="1:17" x14ac:dyDescent="0.25">
      <c r="A5" s="3" t="s">
        <v>20</v>
      </c>
      <c r="B5" s="4">
        <v>3300</v>
      </c>
      <c r="C5" s="4">
        <v>3500</v>
      </c>
      <c r="D5" s="4">
        <v>3300</v>
      </c>
      <c r="E5" s="4">
        <v>3500</v>
      </c>
      <c r="F5" s="4">
        <v>2025</v>
      </c>
      <c r="G5" s="4">
        <v>3500</v>
      </c>
      <c r="I5" s="3" t="s">
        <v>2</v>
      </c>
      <c r="J5" s="4">
        <v>17</v>
      </c>
      <c r="K5" s="4">
        <f>J5*1.24</f>
        <v>21.08</v>
      </c>
      <c r="L5" s="3" t="s">
        <v>1</v>
      </c>
      <c r="M5" s="3"/>
      <c r="N5" s="3">
        <v>80</v>
      </c>
      <c r="O5" s="4">
        <f t="shared" ref="O5:O7" si="0">N5*K5</f>
        <v>1686.3999999999999</v>
      </c>
      <c r="P5" s="15">
        <v>38.840000000000003</v>
      </c>
      <c r="Q5" s="15">
        <f t="shared" ref="Q5:Q7" si="1">(N5-58)*P5</f>
        <v>854.48</v>
      </c>
    </row>
    <row r="6" spans="1:17" x14ac:dyDescent="0.25">
      <c r="A6" s="3" t="s">
        <v>21</v>
      </c>
      <c r="B6" s="4">
        <v>2408</v>
      </c>
      <c r="C6" s="4">
        <v>2408</v>
      </c>
      <c r="D6" s="4">
        <v>2408</v>
      </c>
      <c r="E6" s="4">
        <v>2408</v>
      </c>
      <c r="F6" s="4">
        <v>4779</v>
      </c>
      <c r="G6" s="4">
        <v>5151</v>
      </c>
      <c r="I6" s="3" t="s">
        <v>3</v>
      </c>
      <c r="J6" s="4">
        <v>18</v>
      </c>
      <c r="K6" s="4">
        <f t="shared" ref="K6:K7" si="2">J6*1.24</f>
        <v>22.32</v>
      </c>
      <c r="L6" s="3" t="s">
        <v>4</v>
      </c>
      <c r="M6" s="3"/>
      <c r="N6" s="3">
        <v>110</v>
      </c>
      <c r="O6" s="4">
        <f t="shared" si="0"/>
        <v>2455.1999999999998</v>
      </c>
      <c r="P6" s="15">
        <v>29.06</v>
      </c>
      <c r="Q6" s="15">
        <f t="shared" si="1"/>
        <v>1511.12</v>
      </c>
    </row>
    <row r="7" spans="1:17" x14ac:dyDescent="0.25">
      <c r="A7" s="3" t="s">
        <v>42</v>
      </c>
      <c r="B7" s="19">
        <v>2500</v>
      </c>
      <c r="C7" s="4">
        <v>0</v>
      </c>
      <c r="D7" s="19">
        <v>2500</v>
      </c>
      <c r="E7" s="4">
        <v>0</v>
      </c>
      <c r="F7" s="4">
        <v>0</v>
      </c>
      <c r="G7" s="4">
        <v>0</v>
      </c>
      <c r="I7" s="3" t="s">
        <v>5</v>
      </c>
      <c r="J7" s="4">
        <v>25</v>
      </c>
      <c r="K7" s="4">
        <f t="shared" si="2"/>
        <v>31</v>
      </c>
      <c r="L7" s="3" t="s">
        <v>6</v>
      </c>
      <c r="M7" s="3"/>
      <c r="N7" s="3">
        <v>80</v>
      </c>
      <c r="O7" s="4">
        <f t="shared" si="0"/>
        <v>2480</v>
      </c>
      <c r="P7" s="15">
        <v>48.4</v>
      </c>
      <c r="Q7" s="15">
        <f t="shared" si="1"/>
        <v>1064.8</v>
      </c>
    </row>
    <row r="8" spans="1:17" x14ac:dyDescent="0.25">
      <c r="A8" s="3" t="s">
        <v>24</v>
      </c>
      <c r="B8" s="4">
        <v>11287.05</v>
      </c>
      <c r="C8" s="4">
        <v>14000</v>
      </c>
      <c r="D8" s="4">
        <v>11287.05</v>
      </c>
      <c r="E8" s="4">
        <v>14000</v>
      </c>
      <c r="F8" s="4">
        <v>6433</v>
      </c>
      <c r="G8" s="4">
        <v>14000</v>
      </c>
      <c r="I8" s="3"/>
      <c r="J8" s="5">
        <f>SUM(J4:J7)</f>
        <v>86</v>
      </c>
      <c r="K8" s="5">
        <f>SUM(K4:K7)</f>
        <v>106.64</v>
      </c>
      <c r="L8" s="3" t="s">
        <v>11</v>
      </c>
      <c r="M8" s="3"/>
      <c r="N8" s="3"/>
      <c r="O8" s="3"/>
      <c r="P8" s="15"/>
      <c r="Q8" s="15"/>
    </row>
    <row r="9" spans="1:17" x14ac:dyDescent="0.25">
      <c r="A9" s="3" t="s">
        <v>25</v>
      </c>
      <c r="B9" s="4">
        <v>0</v>
      </c>
      <c r="C9" s="4">
        <v>1500</v>
      </c>
      <c r="D9" s="4">
        <v>0</v>
      </c>
      <c r="E9" s="4">
        <v>1500</v>
      </c>
      <c r="F9" s="4">
        <v>0</v>
      </c>
      <c r="G9" s="4">
        <v>1500</v>
      </c>
      <c r="I9" s="3" t="s">
        <v>9</v>
      </c>
      <c r="J9" s="16">
        <f>J10/J8</f>
        <v>139.53488372093022</v>
      </c>
      <c r="K9" s="16">
        <f>K10/K8</f>
        <v>139.53488372093022</v>
      </c>
      <c r="L9" s="3"/>
      <c r="M9" s="3"/>
      <c r="N9" s="3"/>
      <c r="O9" s="3"/>
      <c r="P9" s="15"/>
      <c r="Q9" s="15"/>
    </row>
    <row r="10" spans="1:17" x14ac:dyDescent="0.25">
      <c r="A10" s="9" t="s">
        <v>26</v>
      </c>
      <c r="B10" s="5">
        <f>SUM(B5:B9)</f>
        <v>19495.05</v>
      </c>
      <c r="C10" s="5">
        <f>SUM(C5:C9)</f>
        <v>21408</v>
      </c>
      <c r="D10" s="5">
        <f>SUM(D5:D9)</f>
        <v>19495.05</v>
      </c>
      <c r="E10" s="5">
        <f>SUM(E5:E9)</f>
        <v>21408</v>
      </c>
      <c r="F10" s="5">
        <f>SUM(F5:F9)</f>
        <v>13237</v>
      </c>
      <c r="G10" s="5">
        <f>SUM(G5:G9)</f>
        <v>24151</v>
      </c>
      <c r="I10" s="3" t="s">
        <v>8</v>
      </c>
      <c r="J10" s="19">
        <v>12000</v>
      </c>
      <c r="K10" s="4">
        <f>K8*J9</f>
        <v>14880</v>
      </c>
      <c r="L10" s="3" t="s">
        <v>12</v>
      </c>
      <c r="M10" s="3"/>
      <c r="N10" s="3"/>
      <c r="O10" s="18">
        <f>SUM(O3:O7)</f>
        <v>9200.7999999999993</v>
      </c>
      <c r="P10" s="15"/>
      <c r="Q10" s="18">
        <f t="shared" ref="Q10" si="3">SUM(Q3:Q7)</f>
        <v>12184.879999999997</v>
      </c>
    </row>
    <row r="11" spans="1:17" x14ac:dyDescent="0.25">
      <c r="A11" s="3"/>
      <c r="B11" s="4"/>
      <c r="C11" s="4"/>
      <c r="D11" s="4"/>
      <c r="E11" s="4"/>
      <c r="F11" s="4"/>
      <c r="G11" s="4"/>
      <c r="I11" s="17">
        <v>0.8</v>
      </c>
      <c r="J11" s="19">
        <f>J10*I11</f>
        <v>9600</v>
      </c>
      <c r="K11" s="5">
        <f>K10*I11</f>
        <v>11904</v>
      </c>
      <c r="L11" s="3"/>
      <c r="M11" s="3"/>
      <c r="N11" s="3"/>
      <c r="O11" s="3"/>
      <c r="P11" s="15"/>
      <c r="Q11" s="15"/>
    </row>
    <row r="12" spans="1:17" x14ac:dyDescent="0.25">
      <c r="A12" s="10" t="s">
        <v>27</v>
      </c>
      <c r="B12" s="4"/>
      <c r="C12" s="4"/>
      <c r="D12" s="4"/>
      <c r="E12" s="4"/>
      <c r="F12" s="4"/>
      <c r="G12" s="4"/>
      <c r="I12" s="13" t="s">
        <v>13</v>
      </c>
      <c r="J12" s="13"/>
      <c r="K12" s="14">
        <v>375</v>
      </c>
      <c r="L12" s="13" t="s">
        <v>14</v>
      </c>
    </row>
    <row r="13" spans="1:17" x14ac:dyDescent="0.25">
      <c r="A13" s="3" t="s">
        <v>28</v>
      </c>
      <c r="B13" s="4"/>
      <c r="C13" s="4"/>
      <c r="D13" s="4"/>
      <c r="E13" s="4"/>
      <c r="F13" s="4">
        <v>500</v>
      </c>
      <c r="G13" s="4">
        <v>0</v>
      </c>
      <c r="I13" s="3" t="s">
        <v>16</v>
      </c>
      <c r="J13" s="3"/>
      <c r="K13" s="4">
        <v>375</v>
      </c>
      <c r="L13" s="3" t="s">
        <v>14</v>
      </c>
    </row>
    <row r="14" spans="1:17" x14ac:dyDescent="0.25">
      <c r="A14" s="3" t="s">
        <v>29</v>
      </c>
      <c r="B14" s="4">
        <v>857.92</v>
      </c>
      <c r="C14" s="4">
        <v>500</v>
      </c>
      <c r="D14" s="4">
        <v>857.92</v>
      </c>
      <c r="E14" s="4">
        <v>500</v>
      </c>
      <c r="F14" s="4">
        <v>313.8</v>
      </c>
      <c r="G14" s="4">
        <v>500</v>
      </c>
      <c r="I14" s="9" t="s">
        <v>17</v>
      </c>
      <c r="J14" s="10"/>
      <c r="K14" s="6">
        <f>SUM(K10:K13)-K11</f>
        <v>15630</v>
      </c>
      <c r="L14" s="2"/>
    </row>
    <row r="15" spans="1:17" x14ac:dyDescent="0.25">
      <c r="A15" s="3" t="s">
        <v>30</v>
      </c>
      <c r="B15" s="4">
        <v>377.87</v>
      </c>
      <c r="C15" s="4"/>
      <c r="D15" s="4">
        <v>377.87</v>
      </c>
      <c r="E15" s="4"/>
      <c r="F15" s="4">
        <v>768.25</v>
      </c>
      <c r="G15" s="4">
        <v>0</v>
      </c>
      <c r="K15" s="5">
        <f>K14/K9</f>
        <v>112.015</v>
      </c>
      <c r="L15" s="10" t="s">
        <v>18</v>
      </c>
    </row>
    <row r="16" spans="1:17" x14ac:dyDescent="0.25">
      <c r="A16" s="3" t="s">
        <v>31</v>
      </c>
      <c r="B16" s="4"/>
      <c r="C16" s="4">
        <v>200</v>
      </c>
      <c r="D16" s="4"/>
      <c r="E16" s="4">
        <v>200</v>
      </c>
      <c r="F16" s="4">
        <v>341.01</v>
      </c>
      <c r="G16" s="4">
        <v>200</v>
      </c>
    </row>
    <row r="17" spans="1:17" x14ac:dyDescent="0.25">
      <c r="A17" s="3" t="s">
        <v>32</v>
      </c>
      <c r="B17" s="4">
        <v>202.43</v>
      </c>
      <c r="C17" s="4">
        <v>100</v>
      </c>
      <c r="D17" s="4">
        <v>202.43</v>
      </c>
      <c r="E17" s="4">
        <v>100</v>
      </c>
      <c r="F17" s="4">
        <v>136.96</v>
      </c>
      <c r="G17" s="4">
        <v>100</v>
      </c>
    </row>
    <row r="18" spans="1:17" x14ac:dyDescent="0.25">
      <c r="A18" s="3" t="s">
        <v>33</v>
      </c>
      <c r="B18" s="4">
        <v>400</v>
      </c>
      <c r="C18" s="4">
        <v>200</v>
      </c>
      <c r="D18" s="4">
        <v>200</v>
      </c>
      <c r="E18" s="4">
        <v>200</v>
      </c>
      <c r="F18" s="4">
        <v>0</v>
      </c>
      <c r="G18" s="4">
        <v>200</v>
      </c>
    </row>
    <row r="19" spans="1:17" x14ac:dyDescent="0.25">
      <c r="A19" s="3" t="s">
        <v>34</v>
      </c>
      <c r="B19" s="4">
        <v>15256.49</v>
      </c>
      <c r="C19" s="4">
        <v>21500</v>
      </c>
      <c r="D19" s="4">
        <v>15256.49</v>
      </c>
      <c r="E19" s="4">
        <v>21500</v>
      </c>
      <c r="F19" s="4">
        <v>8173.04</v>
      </c>
      <c r="G19" s="4">
        <v>21500</v>
      </c>
    </row>
    <row r="20" spans="1:17" x14ac:dyDescent="0.25">
      <c r="A20" s="3" t="s">
        <v>83</v>
      </c>
      <c r="B20" s="4">
        <v>1399.32</v>
      </c>
      <c r="C20" s="4">
        <v>0</v>
      </c>
      <c r="D20" s="4">
        <v>1399.32</v>
      </c>
      <c r="E20" s="4">
        <v>0</v>
      </c>
      <c r="F20" s="4"/>
      <c r="G20" s="4"/>
    </row>
    <row r="21" spans="1:17" x14ac:dyDescent="0.25">
      <c r="A21" s="3" t="s">
        <v>35</v>
      </c>
      <c r="B21" s="4"/>
      <c r="C21" s="4">
        <v>700</v>
      </c>
      <c r="D21" s="4"/>
      <c r="E21" s="4">
        <v>700</v>
      </c>
      <c r="F21" s="4">
        <v>25.55</v>
      </c>
      <c r="G21" s="4">
        <v>700</v>
      </c>
    </row>
    <row r="22" spans="1:17" x14ac:dyDescent="0.25">
      <c r="A22" s="3" t="s">
        <v>36</v>
      </c>
      <c r="B22" s="4">
        <v>562.5</v>
      </c>
      <c r="C22" s="4">
        <v>1250</v>
      </c>
      <c r="D22" s="4">
        <v>562.5</v>
      </c>
      <c r="E22" s="4">
        <v>1250</v>
      </c>
      <c r="F22" s="4">
        <v>0</v>
      </c>
      <c r="G22" s="4">
        <v>1250</v>
      </c>
    </row>
    <row r="23" spans="1:17" x14ac:dyDescent="0.25">
      <c r="A23" s="3" t="s">
        <v>37</v>
      </c>
      <c r="B23" s="4">
        <v>0</v>
      </c>
      <c r="C23" s="4"/>
      <c r="D23" s="4">
        <v>150</v>
      </c>
      <c r="E23" s="4"/>
      <c r="F23" s="4">
        <v>732.78</v>
      </c>
      <c r="G23" s="4">
        <v>0</v>
      </c>
    </row>
    <row r="24" spans="1:17" x14ac:dyDescent="0.25">
      <c r="A24" s="3" t="s">
        <v>38</v>
      </c>
      <c r="B24" s="4"/>
      <c r="C24" s="4">
        <v>700</v>
      </c>
      <c r="D24" s="4"/>
      <c r="E24" s="4">
        <v>700</v>
      </c>
      <c r="F24" s="4">
        <v>488</v>
      </c>
      <c r="G24" s="4">
        <v>700</v>
      </c>
    </row>
    <row r="25" spans="1:17" x14ac:dyDescent="0.25">
      <c r="A25" s="3" t="s">
        <v>43</v>
      </c>
      <c r="B25" s="4"/>
      <c r="C25" s="4"/>
      <c r="D25" s="4"/>
      <c r="E25" s="4"/>
      <c r="F25" s="4"/>
      <c r="G25" s="4"/>
    </row>
    <row r="26" spans="1:17" s="2" customFormat="1" x14ac:dyDescent="0.25">
      <c r="A26" s="10" t="s">
        <v>39</v>
      </c>
      <c r="B26" s="5">
        <f t="shared" ref="B26:C26" si="4">SUM(B13:B25)</f>
        <v>19056.53</v>
      </c>
      <c r="C26" s="5">
        <f>SUM(C13:C25)</f>
        <v>25150</v>
      </c>
      <c r="D26" s="5">
        <f t="shared" ref="D26:G26" si="5">SUM(D13:D25)</f>
        <v>19006.53</v>
      </c>
      <c r="E26" s="5">
        <f>SUM(E13:E25)</f>
        <v>25150</v>
      </c>
      <c r="F26" s="5">
        <f t="shared" si="5"/>
        <v>11479.39</v>
      </c>
      <c r="G26" s="5">
        <f t="shared" si="5"/>
        <v>25150</v>
      </c>
      <c r="P26" s="12"/>
      <c r="Q26" s="12"/>
    </row>
    <row r="27" spans="1:17" x14ac:dyDescent="0.25">
      <c r="A27" s="3"/>
      <c r="B27" s="4"/>
      <c r="C27" s="4"/>
      <c r="D27" s="4"/>
      <c r="E27" s="4"/>
      <c r="F27" s="4"/>
      <c r="G27" s="4"/>
    </row>
    <row r="28" spans="1:17" s="2" customFormat="1" x14ac:dyDescent="0.25">
      <c r="A28" s="10" t="s">
        <v>40</v>
      </c>
      <c r="B28" s="5">
        <f>B10-B26</f>
        <v>438.52000000000044</v>
      </c>
      <c r="C28" s="5">
        <f t="shared" ref="C28" si="6">C10-C26</f>
        <v>-3742</v>
      </c>
      <c r="D28" s="5">
        <f>D10-D26</f>
        <v>488.52000000000044</v>
      </c>
      <c r="E28" s="5">
        <f t="shared" ref="E28:G28" si="7">E10-E26</f>
        <v>-3742</v>
      </c>
      <c r="F28" s="5">
        <f t="shared" si="7"/>
        <v>1757.6100000000006</v>
      </c>
      <c r="G28" s="5">
        <f t="shared" si="7"/>
        <v>-999</v>
      </c>
      <c r="P28" s="12"/>
      <c r="Q28" s="12"/>
    </row>
  </sheetData>
  <mergeCells count="3">
    <mergeCell ref="F3:G3"/>
    <mergeCell ref="D3:E3"/>
    <mergeCell ref="B3:C3"/>
  </mergeCells>
  <pageMargins left="0.25" right="0.25" top="0.75" bottom="0.75" header="0.3" footer="0.3"/>
  <pageSetup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4"/>
  <sheetViews>
    <sheetView workbookViewId="0">
      <selection activeCell="B24" sqref="B24"/>
    </sheetView>
  </sheetViews>
  <sheetFormatPr defaultRowHeight="15" x14ac:dyDescent="0.25"/>
  <cols>
    <col min="1" max="1" width="20.5703125" customWidth="1"/>
    <col min="2" max="6" width="5.5703125" customWidth="1"/>
  </cols>
  <sheetData>
    <row r="1" spans="1:6" x14ac:dyDescent="0.25">
      <c r="A1" s="10" t="s">
        <v>44</v>
      </c>
      <c r="B1" s="10" t="s">
        <v>45</v>
      </c>
      <c r="C1" s="10" t="s">
        <v>46</v>
      </c>
      <c r="D1" s="10" t="s">
        <v>47</v>
      </c>
      <c r="E1" s="10" t="s">
        <v>48</v>
      </c>
      <c r="F1" s="10" t="s">
        <v>49</v>
      </c>
    </row>
    <row r="2" spans="1:6" x14ac:dyDescent="0.25">
      <c r="A2" s="3" t="s">
        <v>50</v>
      </c>
      <c r="B2" s="3">
        <v>1</v>
      </c>
      <c r="C2" s="3"/>
      <c r="D2" s="3"/>
      <c r="E2" s="3"/>
      <c r="F2" s="3"/>
    </row>
    <row r="3" spans="1:6" x14ac:dyDescent="0.25">
      <c r="A3" s="3" t="s">
        <v>51</v>
      </c>
      <c r="B3" s="3">
        <v>1</v>
      </c>
      <c r="C3" s="3">
        <v>1</v>
      </c>
      <c r="D3" s="3">
        <v>1</v>
      </c>
      <c r="E3" s="3"/>
      <c r="F3" s="3">
        <v>1</v>
      </c>
    </row>
    <row r="4" spans="1:6" x14ac:dyDescent="0.25">
      <c r="A4" s="3" t="s">
        <v>52</v>
      </c>
      <c r="B4" s="3"/>
      <c r="C4" s="3"/>
      <c r="D4" s="3"/>
      <c r="E4" s="3">
        <v>10</v>
      </c>
      <c r="F4" s="3"/>
    </row>
    <row r="5" spans="1:6" x14ac:dyDescent="0.25">
      <c r="A5" s="3" t="s">
        <v>77</v>
      </c>
      <c r="B5" s="3">
        <v>2</v>
      </c>
      <c r="C5" s="3"/>
      <c r="D5" s="3"/>
      <c r="E5" s="3"/>
      <c r="F5" s="3"/>
    </row>
    <row r="6" spans="1:6" x14ac:dyDescent="0.25">
      <c r="A6" s="3" t="s">
        <v>53</v>
      </c>
      <c r="B6" s="3">
        <v>13</v>
      </c>
      <c r="C6" s="3">
        <v>2</v>
      </c>
      <c r="D6" s="3">
        <v>4</v>
      </c>
      <c r="E6" s="3">
        <v>5</v>
      </c>
      <c r="F6" s="3"/>
    </row>
    <row r="7" spans="1:6" x14ac:dyDescent="0.25">
      <c r="A7" s="3" t="s">
        <v>54</v>
      </c>
      <c r="B7" s="3">
        <v>1</v>
      </c>
      <c r="C7" s="3"/>
      <c r="D7" s="3"/>
      <c r="E7" s="3"/>
      <c r="F7" s="3"/>
    </row>
    <row r="8" spans="1:6" x14ac:dyDescent="0.25">
      <c r="A8" s="3" t="s">
        <v>55</v>
      </c>
      <c r="B8" s="3">
        <v>4</v>
      </c>
      <c r="C8" s="3"/>
      <c r="D8" s="3"/>
      <c r="E8" s="3"/>
      <c r="F8" s="3"/>
    </row>
    <row r="9" spans="1:6" x14ac:dyDescent="0.25">
      <c r="A9" s="3" t="s">
        <v>75</v>
      </c>
      <c r="B9" s="3"/>
      <c r="C9" s="3"/>
      <c r="D9" s="3"/>
      <c r="E9" s="3">
        <v>1</v>
      </c>
      <c r="F9" s="3"/>
    </row>
    <row r="10" spans="1:6" x14ac:dyDescent="0.25">
      <c r="A10" s="3" t="s">
        <v>56</v>
      </c>
      <c r="B10" s="3">
        <v>4</v>
      </c>
      <c r="C10" s="3"/>
      <c r="D10" s="3"/>
      <c r="E10" s="3"/>
      <c r="F10" s="3"/>
    </row>
    <row r="11" spans="1:6" x14ac:dyDescent="0.25">
      <c r="A11" s="3" t="s">
        <v>57</v>
      </c>
      <c r="B11" s="3">
        <v>1</v>
      </c>
      <c r="C11" s="3"/>
      <c r="D11" s="3"/>
      <c r="E11" s="3"/>
      <c r="F11" s="3"/>
    </row>
    <row r="12" spans="1:6" x14ac:dyDescent="0.25">
      <c r="A12" s="3" t="s">
        <v>58</v>
      </c>
      <c r="B12" s="3">
        <v>5</v>
      </c>
      <c r="C12" s="3"/>
      <c r="D12" s="3">
        <v>2</v>
      </c>
      <c r="E12" s="3">
        <v>1</v>
      </c>
      <c r="F12" s="3"/>
    </row>
    <row r="13" spans="1:6" x14ac:dyDescent="0.25">
      <c r="A13" s="3" t="s">
        <v>59</v>
      </c>
      <c r="B13" s="3">
        <v>6</v>
      </c>
      <c r="C13" s="3"/>
      <c r="D13" s="3"/>
      <c r="E13" s="3"/>
      <c r="F13" s="3"/>
    </row>
    <row r="14" spans="1:6" x14ac:dyDescent="0.25">
      <c r="A14" s="3" t="s">
        <v>82</v>
      </c>
      <c r="B14" s="3">
        <v>1</v>
      </c>
      <c r="C14" s="3"/>
      <c r="D14" s="3"/>
      <c r="E14" s="3"/>
      <c r="F14" s="3"/>
    </row>
    <row r="15" spans="1:6" x14ac:dyDescent="0.25">
      <c r="A15" s="3" t="s">
        <v>60</v>
      </c>
      <c r="B15" s="3"/>
      <c r="C15" s="3"/>
      <c r="D15" s="3"/>
      <c r="E15" s="3">
        <v>4</v>
      </c>
      <c r="F15" s="3"/>
    </row>
    <row r="16" spans="1:6" x14ac:dyDescent="0.25">
      <c r="A16" s="3" t="s">
        <v>61</v>
      </c>
      <c r="B16" s="3"/>
      <c r="C16" s="3"/>
      <c r="D16" s="3"/>
      <c r="E16" s="3">
        <v>4</v>
      </c>
      <c r="F16" s="3"/>
    </row>
    <row r="17" spans="1:6" x14ac:dyDescent="0.25">
      <c r="A17" s="3" t="s">
        <v>62</v>
      </c>
      <c r="B17" s="3">
        <v>4</v>
      </c>
      <c r="C17" s="3">
        <v>9</v>
      </c>
      <c r="D17" s="3">
        <v>2</v>
      </c>
      <c r="E17" s="3">
        <v>1</v>
      </c>
      <c r="F17" s="3">
        <v>5</v>
      </c>
    </row>
    <row r="18" spans="1:6" x14ac:dyDescent="0.25">
      <c r="A18" s="3" t="s">
        <v>76</v>
      </c>
      <c r="B18" s="3"/>
      <c r="C18" s="3"/>
      <c r="D18" s="3">
        <v>3</v>
      </c>
      <c r="E18" s="3">
        <v>3</v>
      </c>
      <c r="F18" s="3"/>
    </row>
    <row r="19" spans="1:6" x14ac:dyDescent="0.25">
      <c r="A19" s="3" t="s">
        <v>63</v>
      </c>
      <c r="B19" s="3">
        <v>5</v>
      </c>
      <c r="C19" s="3"/>
      <c r="D19" s="3"/>
      <c r="E19" s="3"/>
      <c r="F19" s="3">
        <v>3</v>
      </c>
    </row>
    <row r="20" spans="1:6" x14ac:dyDescent="0.25">
      <c r="A20" s="3" t="s">
        <v>64</v>
      </c>
      <c r="B20" s="3">
        <v>3</v>
      </c>
      <c r="C20" s="3"/>
      <c r="D20" s="3"/>
      <c r="E20" s="3">
        <v>2</v>
      </c>
      <c r="F20" s="3"/>
    </row>
    <row r="21" spans="1:6" x14ac:dyDescent="0.25">
      <c r="A21" s="3" t="s">
        <v>78</v>
      </c>
      <c r="B21" s="3">
        <v>2</v>
      </c>
      <c r="C21" s="3"/>
      <c r="D21" s="3"/>
      <c r="E21" s="3"/>
      <c r="F21" s="3">
        <v>1</v>
      </c>
    </row>
    <row r="22" spans="1:6" x14ac:dyDescent="0.25">
      <c r="A22" s="3" t="s">
        <v>79</v>
      </c>
      <c r="B22" s="3">
        <v>2</v>
      </c>
      <c r="C22" s="3"/>
      <c r="D22" s="3"/>
      <c r="E22" s="3"/>
      <c r="F22" s="3"/>
    </row>
    <row r="23" spans="1:6" x14ac:dyDescent="0.25">
      <c r="A23" s="3" t="s">
        <v>65</v>
      </c>
      <c r="B23" s="3">
        <v>2</v>
      </c>
      <c r="C23" s="3"/>
      <c r="D23" s="3"/>
      <c r="E23" s="3"/>
      <c r="F23" s="3"/>
    </row>
    <row r="24" spans="1:6" x14ac:dyDescent="0.25">
      <c r="A24" s="3" t="s">
        <v>66</v>
      </c>
      <c r="B24" s="3">
        <v>6</v>
      </c>
      <c r="C24" s="3"/>
      <c r="D24" s="3">
        <v>1</v>
      </c>
      <c r="E24" s="3">
        <v>7</v>
      </c>
      <c r="F24" s="3"/>
    </row>
    <row r="25" spans="1:6" x14ac:dyDescent="0.25">
      <c r="A25" s="3" t="s">
        <v>67</v>
      </c>
      <c r="B25" s="3">
        <v>4</v>
      </c>
      <c r="C25" s="3"/>
      <c r="D25" s="3"/>
      <c r="E25" s="3">
        <v>11</v>
      </c>
      <c r="F25" s="3"/>
    </row>
    <row r="26" spans="1:6" x14ac:dyDescent="0.25">
      <c r="A26" s="3" t="s">
        <v>68</v>
      </c>
      <c r="B26" s="3">
        <v>1</v>
      </c>
      <c r="C26" s="3"/>
      <c r="D26" s="3"/>
      <c r="E26" s="3"/>
      <c r="F26" s="3"/>
    </row>
    <row r="27" spans="1:6" x14ac:dyDescent="0.25">
      <c r="A27" s="3" t="s">
        <v>69</v>
      </c>
      <c r="B27" s="3">
        <v>3</v>
      </c>
      <c r="C27" s="3"/>
      <c r="D27" s="3"/>
      <c r="E27" s="3"/>
      <c r="F27" s="3"/>
    </row>
    <row r="28" spans="1:6" x14ac:dyDescent="0.25">
      <c r="A28" s="3" t="s">
        <v>70</v>
      </c>
      <c r="B28" s="3">
        <v>2</v>
      </c>
      <c r="C28" s="3"/>
      <c r="D28" s="3"/>
      <c r="E28" s="3"/>
      <c r="F28" s="3"/>
    </row>
    <row r="29" spans="1:6" x14ac:dyDescent="0.25">
      <c r="A29" s="3" t="s">
        <v>71</v>
      </c>
      <c r="B29" s="3">
        <v>4</v>
      </c>
      <c r="C29" s="3"/>
      <c r="D29" s="3"/>
      <c r="E29" s="3">
        <v>2</v>
      </c>
      <c r="F29" s="3"/>
    </row>
    <row r="30" spans="1:6" x14ac:dyDescent="0.25">
      <c r="A30" s="3" t="s">
        <v>74</v>
      </c>
      <c r="B30" s="3">
        <v>1</v>
      </c>
      <c r="C30" s="3"/>
      <c r="D30" s="3"/>
      <c r="E30" s="3"/>
      <c r="F30" s="3"/>
    </row>
    <row r="31" spans="1:6" x14ac:dyDescent="0.25">
      <c r="A31" s="3" t="s">
        <v>72</v>
      </c>
      <c r="B31" s="3">
        <v>1</v>
      </c>
      <c r="C31" s="3"/>
      <c r="D31" s="3"/>
      <c r="E31" s="3">
        <v>1</v>
      </c>
      <c r="F31" s="3"/>
    </row>
    <row r="32" spans="1:6" x14ac:dyDescent="0.25">
      <c r="A32" s="3" t="s">
        <v>73</v>
      </c>
      <c r="B32" s="3">
        <v>3</v>
      </c>
      <c r="C32" s="3">
        <v>1</v>
      </c>
      <c r="D32" s="3"/>
      <c r="E32" s="3">
        <v>2</v>
      </c>
      <c r="F32" s="3"/>
    </row>
    <row r="33" spans="1:6" x14ac:dyDescent="0.25">
      <c r="A33" s="3"/>
      <c r="B33" s="10">
        <f t="shared" ref="B33:F33" si="0">SUM(B2:B32)</f>
        <v>82</v>
      </c>
      <c r="C33" s="10">
        <f t="shared" si="0"/>
        <v>13</v>
      </c>
      <c r="D33" s="10">
        <f t="shared" si="0"/>
        <v>13</v>
      </c>
      <c r="E33" s="10">
        <f t="shared" si="0"/>
        <v>54</v>
      </c>
      <c r="F33" s="10">
        <f t="shared" si="0"/>
        <v>10</v>
      </c>
    </row>
    <row r="34" spans="1:6" x14ac:dyDescent="0.25">
      <c r="A34" s="20"/>
      <c r="B34" s="21"/>
      <c r="C34" s="20"/>
      <c r="D34" s="20"/>
      <c r="E34" s="21"/>
      <c r="F34" s="2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Hotel</vt:lpstr>
      <vt:lpstr>Conv Budget</vt:lpstr>
      <vt:lpstr>Club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cp:lastPrinted>2016-07-28T01:37:34Z</cp:lastPrinted>
  <dcterms:created xsi:type="dcterms:W3CDTF">2016-07-25T13:41:20Z</dcterms:created>
  <dcterms:modified xsi:type="dcterms:W3CDTF">2018-04-30T20:55:16Z</dcterms:modified>
</cp:coreProperties>
</file>